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diego\Documents\GitHub\CienciasNaturales\fuentes\contenidos\grado06\guion04\"/>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7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F40" i="1"/>
  <c r="G40" i="1" s="1"/>
  <c r="H40" i="1"/>
  <c r="F39" i="1"/>
  <c r="G39" i="1" s="1"/>
  <c r="H39" i="1"/>
  <c r="F38" i="1"/>
  <c r="G38" i="1" s="1"/>
  <c r="H38" i="1"/>
  <c r="F37" i="1"/>
  <c r="G37" i="1" s="1"/>
  <c r="H37" i="1"/>
  <c r="F36" i="1"/>
  <c r="G36" i="1" s="1"/>
  <c r="H36" i="1"/>
  <c r="F35" i="1"/>
  <c r="G35" i="1" s="1"/>
  <c r="H35" i="1"/>
  <c r="F34" i="1"/>
  <c r="G34" i="1" s="1"/>
  <c r="H34" i="1"/>
  <c r="F33" i="1"/>
  <c r="G33" i="1" s="1"/>
  <c r="H33" i="1"/>
  <c r="F32" i="1"/>
  <c r="G32" i="1" s="1"/>
  <c r="H32" i="1"/>
  <c r="F31" i="1"/>
  <c r="G31" i="1" s="1"/>
  <c r="H31" i="1"/>
  <c r="F30" i="1"/>
  <c r="G30" i="1" s="1"/>
  <c r="H30" i="1"/>
  <c r="F29" i="1"/>
  <c r="G29" i="1" s="1"/>
  <c r="H29" i="1"/>
  <c r="F28" i="1"/>
  <c r="G28" i="1" s="1"/>
  <c r="H28" i="1"/>
  <c r="F27" i="1"/>
  <c r="G27" i="1" s="1"/>
  <c r="H27" i="1"/>
  <c r="F26" i="1"/>
  <c r="G26" i="1" s="1"/>
  <c r="H26" i="1"/>
  <c r="F25" i="1"/>
  <c r="G25" i="1" s="1"/>
  <c r="H25" i="1"/>
  <c r="F24" i="1"/>
  <c r="G24" i="1" s="1"/>
  <c r="H24" i="1"/>
  <c r="F23" i="1"/>
  <c r="G23" i="1" s="1"/>
  <c r="H23" i="1"/>
  <c r="F22" i="1"/>
  <c r="G22" i="1" s="1"/>
  <c r="H22" i="1"/>
  <c r="F21" i="1"/>
  <c r="G21" i="1" s="1"/>
  <c r="H21" i="1"/>
  <c r="F20" i="1"/>
  <c r="G20" i="1" s="1"/>
  <c r="H20" i="1"/>
  <c r="F19" i="1"/>
  <c r="G19" i="1" s="1"/>
  <c r="H19" i="1"/>
  <c r="H18" i="1"/>
  <c r="H17" i="1"/>
  <c r="H16" i="1"/>
  <c r="H15" i="1"/>
  <c r="H14" i="1"/>
  <c r="H13" i="1"/>
  <c r="H12" i="1"/>
  <c r="H11"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F11" i="1" l="1"/>
  <c r="G11" i="1" s="1"/>
  <c r="H10" i="1"/>
  <c r="A13" i="1"/>
  <c r="F13" i="1" s="1"/>
  <c r="G13" i="1" s="1"/>
  <c r="F10" i="1"/>
  <c r="G10" i="1" s="1"/>
  <c r="A14" i="1" l="1"/>
  <c r="F14" i="1" s="1"/>
  <c r="G14" i="1" s="1"/>
  <c r="A15" i="1" l="1"/>
  <c r="F15" i="1" s="1"/>
  <c r="G15" i="1" s="1"/>
  <c r="A16" i="1" l="1"/>
  <c r="F16" i="1" s="1"/>
  <c r="G16" i="1" s="1"/>
  <c r="A17" i="1" l="1"/>
  <c r="F17" i="1" s="1"/>
  <c r="G17" i="1" s="1"/>
  <c r="A18" i="1" l="1"/>
  <c r="F18" i="1" s="1"/>
  <c r="G18" i="1" s="1"/>
  <c r="A19" i="1" l="1"/>
  <c r="A20" i="1" l="1"/>
  <c r="A21" i="1" l="1"/>
  <c r="A22" i="1" l="1"/>
  <c r="A23" i="1" l="1"/>
  <c r="A24" i="1" l="1"/>
  <c r="A25" i="1" l="1"/>
  <c r="A26" i="1" l="1"/>
  <c r="A27" i="1" l="1"/>
  <c r="A28" i="1" l="1"/>
  <c r="A29" i="1" l="1"/>
  <c r="A30" i="1" l="1"/>
  <c r="A31" i="1" l="1"/>
  <c r="A32" i="1" l="1"/>
  <c r="A33" i="1" l="1"/>
  <c r="A34" i="1" l="1"/>
  <c r="A35" i="1" l="1"/>
  <c r="A36" i="1" l="1"/>
  <c r="A37" i="1" l="1"/>
  <c r="A38" i="1" l="1"/>
  <c r="A39" i="1" l="1"/>
  <c r="A40" i="1" l="1"/>
  <c r="A41" i="1" l="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<sst xmlns="http://schemas.openxmlformats.org/spreadsheetml/2006/main" count="406" uniqueCount="215">
  <si>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</si>
  <si>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</si>
  <si>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</si>
  <si>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</si>
  <si>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</si>
  <si>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</si>
  <si>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</si>
  <si>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</si>
  <si>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</si>
  <si>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</si>
  <si>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</si>
  <si>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</si>
  <si>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</si>
  <si>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</si>
  <si>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</si>
  <si>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</si>
  <si>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</si>
  <si>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</si>
  <si>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</si>
  <si>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</si>
  <si>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</si>
  <si>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</si>
  <si>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</si>
  <si>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</si>
  <si>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</si>
  <si>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</si>
  <si>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</si>
  <si>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</si>
  <si>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</si>
  <si>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</si>
  <si>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</si>
  <si>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</si>
  <si>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</si>
  <si>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</si>
  <si>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</si>
  <si>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</si>
  <si>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</si>
  <si>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</si>
  <si>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</si>
  <si>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</si>
  <si>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</si>
  <si>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</si>
  <si>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</si>
  <si>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</si>
  <si>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</si>
  <si>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</si>
  <si>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</si>
  <si>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</si>
  <si>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</si>
  <si>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</si>
  <si>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</si>
  <si>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</si>
  <si>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</si>
  <si>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</si>
  <si>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</si>
  <si>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</si>
  <si>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</si>
  <si>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</si>
  <si>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</si>
  <si>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</si>
  <si>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</si>
  <si>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</si>
  <si>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</si>
  <si>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</si>
  <si>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</si>
  <si>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</si>
  <si>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</si>
  <si>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</si>
  <si>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</si>
  <si>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</si>
  <si>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</si>
  <si>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</si>
  <si>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</si>
  <si>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</si>
  <si>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</si>
  <si>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</si>
  <si>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</si>
  <si>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</si>
  <si>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</si>
  <si>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</si>
  <si>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</si>
  <si>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</si>
  <si>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</si>
  <si>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</si>
  <si>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</si>
  <si>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</si>
  <si>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</si>
  <si>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</si>
  <si>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</si>
  <si>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</si>
  <si>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</si>
  <si>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</si>
  <si>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</si>
  <si>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</si>
  <si>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</si>
  <si>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</si>
  <si>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</si>
  <si>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</si>
  <si>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</si>
  <si>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</si>
  <si>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</si>
  <si>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</si>
  <si>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</si>
  <si>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</si>
  <si>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</si>
  <si>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</si>
  <si>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</si>
  <si>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</si>
  <si>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</si>
  <si>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</si>
  <si>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</si>
  <si>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</si>
  <si>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</si>
  <si>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</si>
  <si>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</si>
  <si>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</si>
  <si>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</si>
  <si>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</si>
  <si>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</si>
  <si>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</si>
  <si>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</si>
  <si>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</si>
  <si>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</si>
  <si>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</si>
  <si>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</si>
  <si>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</si>
  <si>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</si>
  <si>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</si>
  <si>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</si>
  <si>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</si>
  <si>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</si>
  <si>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</si>
  <si>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</si>
  <si>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</si>
  <si>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</si>
  <si>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</si>
  <si>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</si>
  <si>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</si>
  <si>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</si>
  <si>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</si>
  <si>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</si>
  <si>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</si>
  <si>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</si>
  <si>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</si>
  <si>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</si>
  <si>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</si>
  <si>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</si>
  <si>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</si>
  <si>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</si>
  <si>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</si>
  <si>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</si>
  <si>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</si>
  <si>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</si>
  <si>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</si>
  <si>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</si>
  <si>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</si>
  <si>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</si>
  <si>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</si>
  <si>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</si>
  <si>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</si>
  <si>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</si>
  <si>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</si>
  <si>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</si>
  <si>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</si>
  <si>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</si>
  <si>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</si>
  <si>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</si>
  <si>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</si>
  <si>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</si>
  <si>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</si>
  <si>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</si>
  <si>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</si>
  <si>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</si>
  <si>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</si>
  <si>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</si>
  <si>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</si>
  <si>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</si>
  <si>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</si>
  <si>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</si>
  <si>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</si>
  <si>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</si>
  <si>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</si>
  <si>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</si>
  <si>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</si>
  <si>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</si>
  <si>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</si>
  <si>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</si>
  <si>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 nutrición de los seres vivos</t>
  </si>
  <si>
    <t>Diego Molina</t>
  </si>
  <si>
    <t>CN_06_04_REC10</t>
  </si>
  <si>
    <t>Ilustración</t>
  </si>
  <si>
    <t>Sapo cazando mosca</t>
  </si>
  <si>
    <t>Ilustrar como se muestra en la imagen. El texto a incluir es:         La nutrición en los seres vivos</t>
  </si>
  <si>
    <t xml:space="preserve">68641945 - 269809694
</t>
  </si>
  <si>
    <t>Oso panda y mantis comiendo</t>
  </si>
  <si>
    <t>Ilustrar como se muestra en la imagen. El texto a incluir es:         La digestión empieza por la ingestión de los alimentos.</t>
  </si>
  <si>
    <t>Vaca y parte del sistema digestivo (estomago)</t>
  </si>
  <si>
    <t xml:space="preserve">243774901 - 257142199
</t>
  </si>
  <si>
    <t xml:space="preserve">Ilustrar como se muestra en la imagen. El texto a incluir es:         En la digestión química, los alimentos se transforman por la acción de las enzimas.                                                                      En la imagen: 257142199 reemplazar las siguientes palabras así:  Protein:  Alimento       Hydrocholic acid: Ácido clorhídrico          Pepsin: Pepsina   Trypsin: Tripsina   Chymotrypsin: Quimotripsina       Eliminar las palabras y la señalización de Polypeptide, Dipeptide, Trypsin, aminoacids, to liver.   Adicionar señalización de Enzimas digestivas, Páncreas, Estómago y Sistema circulatorio, como se muestra en la imagen.      </t>
  </si>
  <si>
    <t xml:space="preserve">306710303 - 157672205
</t>
  </si>
  <si>
    <t>sistema respiratorio de perro e intercambio de gases</t>
  </si>
  <si>
    <t>Ilustrar como se muestra en la imagen. El texto a incluir es:                  A través de la respiración se obtiene el oxígeno necesario para la transformación de los nutrientes y la obtención de energía.                                                                                  Cambiar nombres en inglés a español de la imagen 157672205  Gas exchange: Intercambio de gases      Alveolus: Alvéolo   Tissue cell:  Células de los tejidos.</t>
  </si>
  <si>
    <t xml:space="preserve">311468426 - 46900588
</t>
  </si>
  <si>
    <t>Sistema circulatorio de perro y esquema del sistema circulatorio</t>
  </si>
  <si>
    <t>Ilustrar como se muestra en la imagen. El texto a incluir es:                  a circulación permite el transporte de sustancias a todas las células. 
Cambiar nombres en inglés a español de la imagen 46900588   External respiration: Respiración externa           Lung alveoli: Alvéolo pulmonar     Red blood cells: Glóbulos rojos    Pulmonary artery :  Arteria pulmonar              Pulmonary vein:  Vena pulmonar                                    Pulmonary circuit:  Circuito pulmonar                                Systemic circuit:  Circuito sistémico       Systemic veins:  Venas sistémicas              Systemic arteries: Arterias sistémicas    Tissue cells:  Células de los tejidos            Internal respiration: Respiración interna</t>
  </si>
  <si>
    <t>Sistema excretor de un animal</t>
  </si>
  <si>
    <t xml:space="preserve">Ilustrar como se muestra en la imagen. El texto a incluir es:                En la excreción se eliminan del cuerpo las sustancias consideradas como desechos. </t>
  </si>
  <si>
    <t>http://www.google.com.co/imgres?imgurl=http://4.bp.blogspot.com/-9y0AfBjow18/UFeLxhnwxuI/AAAAAAAAAkc/GtC0PCN3eKk/s1600/nutri_animado.gif&amp;imgrefurl=http://ctaiepv.blogspot.com/p/sesion-n-18.html&amp;h=320&amp;w=700&amp;tbnid=8ehLYekwVuQEXM:&amp;docid=2jEmHxYhSI2jgM&amp;ei=RkQwVsuROouqerfmm_gD&amp;tbm=isch&amp;ved=0CEwQMygqMCpqFQoTCMvMzu6f5MgCFQuVHgodN_MGPw</t>
  </si>
  <si>
    <t>Proceso general de la nutrición al interior del organismo</t>
  </si>
  <si>
    <t xml:space="preserve">Ilustrar como se muestra en la imagen. El texto a incluir es:                Proceso general de la nutrición con todos los procesos asociados.  Por favor ilustrar de forma similar, sin embargo tener en cuenta que se pueden modificar un poco la forma y cantidad de células, modificar un poco la forma de los alvéolos pulmonares,  cambiar los colores principales, como el amarillo, el rosado y el azul, podría dejarse con fondo blanco y con líneas negras intermitentes separando los procesos.  Los colores de las venas y arterias (azul, morado y rojo) mantenerlos, pero se puede cambiar la intensidad del color.   Las venas y arterias intermitentes en el área de transporte se pueden hacer continuas. Cambiar las palabras:           Entrada de nutrientes por:  Ingreso de nutrientes        Transporte por:  Transporte de sustancias   Utilización por la células por:  Nutrición y respiración celular            Excreción de desechos por: Eliminación de desechos.                         Agregar:  Sistema digestivo, Sistema respiratorio, sistema circulatorio y Sistema Excretor.   </t>
  </si>
  <si>
    <t>Euglena</t>
  </si>
  <si>
    <t>Ilustrar como se muestra en la imagen. El texto a incluir es:                  El intercambio de sustancias con el medio, en los seres unicelulares, se realiza a través de la membrana.     Incluir texto y flechas de entrada de nutrientes y salida de desechos</t>
  </si>
  <si>
    <t>http://www.google.com.co/imgres?imgurl=http://ciencias.buenconsejoicod.com/wp-content/uploads/2012/02/Nutrici%2525C3%2525B3n-de-las-plantas.jpg&amp;imgrefurl=http://ciencias.buenconsejoicod.com/?cat%3D6&amp;h=2722&amp;w=2283&amp;tbnid=eJlNap7lZf3P6M:&amp;docid=ffGKdEImuAgMqM&amp;ei=qNYwVo25KMq8efrEnpAF&amp;tbm=isch&amp;ved=0CCgQMygEMARqFQoTCI2tvLur5cgCFUpeHgodeqIHUg</t>
  </si>
  <si>
    <t>Nutrición en las plantas</t>
  </si>
  <si>
    <t>Ilustrar como se muestra en la imagen. El texto a incluir es:                  Las plantas fabrican su propio alimento por medio de la fotosíntesis. Estas también requieren del transporte de sustancias, de la respiración y de la excreción.                                                               Ilustrar de forma similar, sin embargo, para variar las imagénes, se pueden reemplazar algunas imágenes internas utilizandolas de shutterstock asi: La planta principal se puede remmplazar por la imagen 212615491  cambiando los nombres al español  Flower: Flor,  Fruit: Fruto, Leaf: Hoja, Stem: Tallo y Root: Raíz.  La imágen de la respiración donde está la mitocondria se puede cambiar por la imágen: 143827828, eliminando la palabra de inglés "Mitochondrion", y dejando el resto de palabras e imágenes como está en la imagen del link.   La imagen de la fotosíntesis, donde se observa el interior de la hoja se puede cambiar por la imagen 157035056, y cambiar los nombres en inglés a español así:  Sunlight: Luz solar, Xylem: Xilema, Phloem: Floema, Oxygen: Oxígeno, Carbon dioxide: Dióxido de carbono, cuticule: Cutícula, Stoma: Estoma.  Eliminar: Veins, spongy mesophyll, Palisade mesophyll, Leaf anatomy.    Señalar sobre los tubos azules de floema : Hidratos de carbono (savia elaborada).  Dejar los colores Azul para floema y rojo para xilema para todas las imágenes.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</si>
</sst>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10</xdr:col>
      <xdr:colOff>112060</xdr:colOff>
      <xdr:row>9</xdr:row>
      <xdr:rowOff>401</xdr:rowOff>
    </xdr:from>
    <xdr:to>
      <xdr:col>10</xdr:col>
      <xdr:colOff>2622177</xdr:colOff>
      <xdr:row>9</xdr:row>
      <xdr:rowOff>1653623</xdr:rowOff>
    </xdr:to>
    <xdr:pic>
      <xdr:nvPicPr>
        <xdr:cNvPr id="2" name="Imagen 1"/>
        <xdr:cNvPicPr>
          <a:picLocks noChangeAspect="1"/>
        </xdr:cNvPicPr>
      </xdr:nvPicPr>
      <xdr:blipFill>
        <a:blip xmlns:r="http://schemas.openxmlformats.org/officeDocument/2006/relationships" r:embed="rId1"/>
        <a:stretch>
          <a:fillRect/>
        </a:stretch>
      </xdr:blipFill>
      <xdr:spPr>
        <a:xfrm>
          <a:off x="16472648" y="2151930"/>
          <a:ext cx="2510117" cy="1653222"/>
        </a:xfrm>
        <a:prstGeom prst="rect">
          <a:avLst/>
        </a:prstGeom>
      </xdr:spPr>
    </xdr:pic>
    <xdr:clientData/>
  </xdr:twoCellAnchor>
  <xdr:twoCellAnchor editAs="oneCell">
    <xdr:from>
      <xdr:col>10</xdr:col>
      <xdr:colOff>145675</xdr:colOff>
      <xdr:row>10</xdr:row>
      <xdr:rowOff>44823</xdr:rowOff>
    </xdr:from>
    <xdr:to>
      <xdr:col>10</xdr:col>
      <xdr:colOff>2958826</xdr:colOff>
      <xdr:row>10</xdr:row>
      <xdr:rowOff>1451399</xdr:rowOff>
    </xdr:to>
    <xdr:pic>
      <xdr:nvPicPr>
        <xdr:cNvPr id="4" name="Imagen 3"/>
        <xdr:cNvPicPr>
          <a:picLocks noChangeAspect="1"/>
        </xdr:cNvPicPr>
      </xdr:nvPicPr>
      <xdr:blipFill>
        <a:blip xmlns:r="http://schemas.openxmlformats.org/officeDocument/2006/relationships" r:embed="rId2"/>
        <a:stretch>
          <a:fillRect/>
        </a:stretch>
      </xdr:blipFill>
      <xdr:spPr>
        <a:xfrm>
          <a:off x="16506263" y="4213411"/>
          <a:ext cx="2813151" cy="1406576"/>
        </a:xfrm>
        <a:prstGeom prst="rect">
          <a:avLst/>
        </a:prstGeom>
      </xdr:spPr>
    </xdr:pic>
    <xdr:clientData/>
  </xdr:twoCellAnchor>
  <xdr:twoCellAnchor editAs="oneCell">
    <xdr:from>
      <xdr:col>10</xdr:col>
      <xdr:colOff>33618</xdr:colOff>
      <xdr:row>11</xdr:row>
      <xdr:rowOff>13633</xdr:rowOff>
    </xdr:from>
    <xdr:to>
      <xdr:col>10</xdr:col>
      <xdr:colOff>3698338</xdr:colOff>
      <xdr:row>11</xdr:row>
      <xdr:rowOff>2061882</xdr:rowOff>
    </xdr:to>
    <xdr:pic>
      <xdr:nvPicPr>
        <xdr:cNvPr id="8" name="Imagen 7"/>
        <xdr:cNvPicPr>
          <a:picLocks noChangeAspect="1"/>
        </xdr:cNvPicPr>
      </xdr:nvPicPr>
      <xdr:blipFill>
        <a:blip xmlns:r="http://schemas.openxmlformats.org/officeDocument/2006/relationships" r:embed="rId3"/>
        <a:stretch>
          <a:fillRect/>
        </a:stretch>
      </xdr:blipFill>
      <xdr:spPr>
        <a:xfrm>
          <a:off x="16394206" y="6019986"/>
          <a:ext cx="3664720" cy="2048249"/>
        </a:xfrm>
        <a:prstGeom prst="rect">
          <a:avLst/>
        </a:prstGeom>
      </xdr:spPr>
    </xdr:pic>
    <xdr:clientData/>
  </xdr:twoCellAnchor>
  <xdr:twoCellAnchor editAs="oneCell">
    <xdr:from>
      <xdr:col>10</xdr:col>
      <xdr:colOff>105656</xdr:colOff>
      <xdr:row>12</xdr:row>
      <xdr:rowOff>52290</xdr:rowOff>
    </xdr:from>
    <xdr:to>
      <xdr:col>10</xdr:col>
      <xdr:colOff>3116176</xdr:colOff>
      <xdr:row>12</xdr:row>
      <xdr:rowOff>1547462</xdr:rowOff>
    </xdr:to>
    <xdr:pic>
      <xdr:nvPicPr>
        <xdr:cNvPr id="10" name="Imagen 9"/>
        <xdr:cNvPicPr>
          <a:picLocks noChangeAspect="1"/>
        </xdr:cNvPicPr>
      </xdr:nvPicPr>
      <xdr:blipFill>
        <a:blip xmlns:r="http://schemas.openxmlformats.org/officeDocument/2006/relationships" r:embed="rId4"/>
        <a:stretch>
          <a:fillRect/>
        </a:stretch>
      </xdr:blipFill>
      <xdr:spPr>
        <a:xfrm>
          <a:off x="16475049" y="10080754"/>
          <a:ext cx="3010520" cy="1495172"/>
        </a:xfrm>
        <a:prstGeom prst="rect">
          <a:avLst/>
        </a:prstGeom>
      </xdr:spPr>
    </xdr:pic>
    <xdr:clientData/>
  </xdr:twoCellAnchor>
  <xdr:twoCellAnchor editAs="oneCell">
    <xdr:from>
      <xdr:col>10</xdr:col>
      <xdr:colOff>34017</xdr:colOff>
      <xdr:row>13</xdr:row>
      <xdr:rowOff>93547</xdr:rowOff>
    </xdr:from>
    <xdr:to>
      <xdr:col>10</xdr:col>
      <xdr:colOff>3443706</xdr:colOff>
      <xdr:row>13</xdr:row>
      <xdr:rowOff>2245178</xdr:rowOff>
    </xdr:to>
    <xdr:pic>
      <xdr:nvPicPr>
        <xdr:cNvPr id="12" name="Imagen 11"/>
        <xdr:cNvPicPr>
          <a:picLocks noChangeAspect="1"/>
        </xdr:cNvPicPr>
      </xdr:nvPicPr>
      <xdr:blipFill>
        <a:blip xmlns:r="http://schemas.openxmlformats.org/officeDocument/2006/relationships" r:embed="rId5"/>
        <a:stretch>
          <a:fillRect/>
        </a:stretch>
      </xdr:blipFill>
      <xdr:spPr>
        <a:xfrm>
          <a:off x="16403410" y="13251654"/>
          <a:ext cx="3409689" cy="2151631"/>
        </a:xfrm>
        <a:prstGeom prst="rect">
          <a:avLst/>
        </a:prstGeom>
      </xdr:spPr>
    </xdr:pic>
    <xdr:clientData/>
  </xdr:twoCellAnchor>
  <xdr:twoCellAnchor editAs="oneCell">
    <xdr:from>
      <xdr:col>10</xdr:col>
      <xdr:colOff>938895</xdr:colOff>
      <xdr:row>14</xdr:row>
      <xdr:rowOff>52408</xdr:rowOff>
    </xdr:from>
    <xdr:to>
      <xdr:col>10</xdr:col>
      <xdr:colOff>2612573</xdr:colOff>
      <xdr:row>14</xdr:row>
      <xdr:rowOff>1807136</xdr:rowOff>
    </xdr:to>
    <xdr:pic>
      <xdr:nvPicPr>
        <xdr:cNvPr id="14" name="Imagen 13"/>
        <xdr:cNvPicPr>
          <a:picLocks noChangeAspect="1"/>
        </xdr:cNvPicPr>
      </xdr:nvPicPr>
      <xdr:blipFill>
        <a:blip xmlns:r="http://schemas.openxmlformats.org/officeDocument/2006/relationships" r:embed="rId6"/>
        <a:stretch>
          <a:fillRect/>
        </a:stretch>
      </xdr:blipFill>
      <xdr:spPr>
        <a:xfrm>
          <a:off x="17308288" y="17319872"/>
          <a:ext cx="1673678" cy="1754728"/>
        </a:xfrm>
        <a:prstGeom prst="rect">
          <a:avLst/>
        </a:prstGeom>
      </xdr:spPr>
    </xdr:pic>
    <xdr:clientData/>
  </xdr:twoCellAnchor>
  <xdr:twoCellAnchor editAs="oneCell">
    <xdr:from>
      <xdr:col>10</xdr:col>
      <xdr:colOff>78806</xdr:colOff>
      <xdr:row>15</xdr:row>
      <xdr:rowOff>81642</xdr:rowOff>
    </xdr:from>
    <xdr:to>
      <xdr:col>10</xdr:col>
      <xdr:colOff>3646223</xdr:colOff>
      <xdr:row>15</xdr:row>
      <xdr:rowOff>1732998</xdr:rowOff>
    </xdr:to>
    <xdr:pic>
      <xdr:nvPicPr>
        <xdr:cNvPr id="17" name="Imagen 16"/>
        <xdr:cNvPicPr>
          <a:picLocks noChangeAspect="1"/>
        </xdr:cNvPicPr>
      </xdr:nvPicPr>
      <xdr:blipFill>
        <a:blip xmlns:r="http://schemas.openxmlformats.org/officeDocument/2006/relationships" r:embed="rId7"/>
        <a:stretch>
          <a:fillRect/>
        </a:stretch>
      </xdr:blipFill>
      <xdr:spPr>
        <a:xfrm>
          <a:off x="17495949" y="19689535"/>
          <a:ext cx="3567417" cy="1651356"/>
        </a:xfrm>
        <a:prstGeom prst="rect">
          <a:avLst/>
        </a:prstGeom>
      </xdr:spPr>
    </xdr:pic>
    <xdr:clientData/>
  </xdr:twoCellAnchor>
  <xdr:twoCellAnchor editAs="oneCell">
    <xdr:from>
      <xdr:col>10</xdr:col>
      <xdr:colOff>585107</xdr:colOff>
      <xdr:row>16</xdr:row>
      <xdr:rowOff>132757</xdr:rowOff>
    </xdr:from>
    <xdr:to>
      <xdr:col>10</xdr:col>
      <xdr:colOff>3197679</xdr:colOff>
      <xdr:row>16</xdr:row>
      <xdr:rowOff>2297106</xdr:rowOff>
    </xdr:to>
    <xdr:pic>
      <xdr:nvPicPr>
        <xdr:cNvPr id="28" name="Imagen 27"/>
        <xdr:cNvPicPr>
          <a:picLocks noChangeAspect="1"/>
        </xdr:cNvPicPr>
      </xdr:nvPicPr>
      <xdr:blipFill>
        <a:blip xmlns:r="http://schemas.openxmlformats.org/officeDocument/2006/relationships" r:embed="rId8"/>
        <a:stretch>
          <a:fillRect/>
        </a:stretch>
      </xdr:blipFill>
      <xdr:spPr>
        <a:xfrm>
          <a:off x="18002250" y="24462328"/>
          <a:ext cx="2612572" cy="2164349"/>
        </a:xfrm>
        <a:prstGeom prst="rect">
          <a:avLst/>
        </a:prstGeom>
      </xdr:spPr>
    </xdr:pic>
    <xdr:clientData/>
  </xdr:twoCellAnchor>
  <xdr:twoCellAnchor editAs="oneCell">
    <xdr:from>
      <xdr:col>10</xdr:col>
      <xdr:colOff>857252</xdr:colOff>
      <xdr:row>17</xdr:row>
      <xdr:rowOff>110308</xdr:rowOff>
    </xdr:from>
    <xdr:to>
      <xdr:col>10</xdr:col>
      <xdr:colOff>2626180</xdr:colOff>
      <xdr:row>17</xdr:row>
      <xdr:rowOff>1477064</xdr:rowOff>
    </xdr:to>
    <xdr:pic>
      <xdr:nvPicPr>
        <xdr:cNvPr id="30" name="Imagen 29"/>
        <xdr:cNvPicPr>
          <a:picLocks noChangeAspect="1"/>
        </xdr:cNvPicPr>
      </xdr:nvPicPr>
      <xdr:blipFill>
        <a:blip xmlns:r="http://schemas.openxmlformats.org/officeDocument/2006/relationships" r:embed="rId9"/>
        <a:stretch>
          <a:fillRect/>
        </a:stretch>
      </xdr:blipFill>
      <xdr:spPr>
        <a:xfrm>
          <a:off x="18274395" y="27474272"/>
          <a:ext cx="1768928" cy="13667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D18" zoomScale="70" zoomScaleNormal="70" zoomScalePageLayoutView="140" workbookViewId="0">
      <selection activeCell="K18" sqref="K18"/>
    </sheetView>
  </sheetViews>
  <sheetFormatPr baseColWidth="10" defaultColWidth="10.875" defaultRowHeight="13.5" x14ac:dyDescent="0.25"/>
  <cols>
    <col min="1" max="1" width="7" style="2" customWidth="1"/>
    <col min="2" max="2" width="34.75"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50.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Diaporama F1</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Contenido</v>
      </c>
      <c r="N2" s="2">
        <v>0</v>
      </c>
      <c r="O2" s="2" t="str">
        <f>'Definición técnica de imagenes'!A3</f>
        <v>M3A</v>
      </c>
    </row>
    <row r="3" spans="1:16" ht="15.75" x14ac:dyDescent="0.25">
      <c r="A3" s="1"/>
      <c r="B3" s="4" t="s">
        <v>8</v>
      </c>
      <c r="C3" s="87">
        <v>6</v>
      </c>
      <c r="D3" s="88"/>
      <c r="F3" s="80">
        <v>42305</v>
      </c>
      <c r="G3" s="81"/>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7" t="s">
        <v>187</v>
      </c>
      <c r="D4" s="88"/>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188</v>
      </c>
      <c r="D5" s="90"/>
      <c r="E5" s="5"/>
      <c r="F5" s="37" t="str">
        <f>IF(G4="Recurso","Motor del recurso","")</f>
        <v>Motor del recurso</v>
      </c>
      <c r="G5" s="61" t="s">
        <v>184</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Ubicación de la imagen en el recurso Diaporama F1</v>
      </c>
      <c r="F9" s="57" t="s">
        <v>61</v>
      </c>
      <c r="G9" s="57" t="s">
        <v>59</v>
      </c>
      <c r="H9" s="57" t="s">
        <v>60</v>
      </c>
      <c r="I9" s="57" t="s">
        <v>114</v>
      </c>
      <c r="J9" s="18" t="s">
        <v>6</v>
      </c>
      <c r="K9" s="19" t="s">
        <v>7</v>
      </c>
      <c r="O9" s="2" t="str">
        <f>'Definición técnica de imagenes'!A11</f>
        <v>M10B</v>
      </c>
    </row>
    <row r="10" spans="1:16" s="11" customFormat="1" ht="159" customHeight="1" x14ac:dyDescent="0.25">
      <c r="A10" s="12" t="str">
        <f>IF(OR(B10&lt;&gt;"",J10&lt;&gt;""),"IMG01","")</f>
        <v>IMG01</v>
      </c>
      <c r="B10" s="62">
        <v>68118739</v>
      </c>
      <c r="C10" s="20" t="str">
        <f t="shared" ref="C10:C41" si="0">IF(OR(B10&lt;&gt;"",J10&lt;&gt;""),IF($G$4="Recurso",CONCATENATE($G$4," ",$G$5),$G$4),"")</f>
        <v>Recurso Diaporama F1</v>
      </c>
      <c r="D10" s="63" t="s">
        <v>190</v>
      </c>
      <c r="E10" s="63" t="s">
        <v>155</v>
      </c>
      <c r="F10" s="13" t="str">
        <f t="shared" ref="F10" ca="1" si="1">IF(OR(B10&lt;&gt;"",J10&lt;&gt;""),CONCATENATE($C$7,"_",$A10,IF($G$4="Cuaderno de Estudio","_small",CONCATENATE(IF(I10="","","n"),IF(LEFT($G$5,1)="F",".jpg",".png")))),"")</f>
        <v>CN_06_04_REC10_IMG01.png</v>
      </c>
      <c r="G10" s="13" t="str">
        <f ca="1">IF($F10&lt;&gt;"",IF($G$4="Recurso",VLOOKUP($E10,OFFSET('Definición técnica de imagenes'!$A$1,MATCH($G$5,'Definición técnica de imagenes'!$A$1:$A$104,0)-1,1,COUNTIF('Definición técnica de imagenes'!$A$3:$A$102,$G$5),5),5,FALSE),'Definición técnica de imagenes'!$F$16),"")</f>
        <v>950 x 608 px</v>
      </c>
      <c r="H10" s="13" t="str">
        <f t="shared" ref="H10" ca="1" si="2">IF(AND(I10&lt;&gt;"",I10&lt;&gt;0),IF(OR(B10&lt;&gt;"",J10&lt;&gt;""),CONCATENATE($C$7,"_",$A10,IF($G$4="Cuaderno de Estudio","_zoom",CONCATENATE("a",IF(LEFT($G$5,1)="F",".jpg",".png")))),""),"")</f>
        <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
      </c>
      <c r="J10" s="63" t="s">
        <v>191</v>
      </c>
      <c r="K10" s="64" t="s">
        <v>192</v>
      </c>
      <c r="O10" s="2" t="str">
        <f>'Definición técnica de imagenes'!A12</f>
        <v>M12D</v>
      </c>
    </row>
    <row r="11" spans="1:16" s="11" customFormat="1" ht="144.75" customHeight="1" x14ac:dyDescent="0.25">
      <c r="A11" s="12" t="str">
        <f t="shared" ref="A11:A18" si="3">IF(OR(B11&lt;&gt;"",J11&lt;&gt;""),CONCATENATE(LEFT(A10,3),IF(MID(A10,4,2)+1&lt;10,CONCATENATE("0",MID(A10,4,2)+1))),"")</f>
        <v>IMG02</v>
      </c>
      <c r="B11" s="62" t="s">
        <v>193</v>
      </c>
      <c r="C11" s="20" t="str">
        <f t="shared" si="0"/>
        <v>Recurso Diaporama F1</v>
      </c>
      <c r="D11" s="63" t="s">
        <v>190</v>
      </c>
      <c r="E11" s="63" t="s">
        <v>155</v>
      </c>
      <c r="F11" s="13" t="str">
        <f t="shared" ref="F11:F74" ca="1" si="4">IF(OR(B11&lt;&gt;"",J11&lt;&gt;""),CONCATENATE($C$7,"_",$A11,IF($G$4="Cuaderno de Estudio","_small",CONCATENATE(IF(I11="","","n"),IF(LEFT($G$5,1)="F",".jpg",".png")))),"")</f>
        <v>CN_06_04_REC10_IMG02.png</v>
      </c>
      <c r="G11" s="13" t="str">
        <f ca="1">IF($F11&lt;&gt;"",IF($G$4="Recurso",VLOOKUP($E11,OFFSET('Definición técnica de imagenes'!$A$1,MATCH($G$5,'Definición técnica de imagenes'!$A$1:$A$104,0)-1,1,COUNTIF('Definición técnica de imagenes'!$A$3:$A$102,$G$5),5),5,FALSE),'Definición técnica de imagenes'!$F$16),"")</f>
        <v>950 x 608 px</v>
      </c>
      <c r="H11" s="13" t="str">
        <f t="shared" ref="H11:H74" ca="1" si="5">IF(AND(I11&lt;&gt;"",I11&lt;&gt;0),IF(OR(B11&lt;&gt;"",J11&lt;&gt;""),CONCATENATE($C$7,"_",$A11,IF($G$4="Cuaderno de Estudio","_zoom",CONCATENATE("a",IF(LEFT($G$5,1)="F",".jpg",".png")))),""),"")</f>
        <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
      </c>
      <c r="J11" s="64" t="s">
        <v>194</v>
      </c>
      <c r="K11" s="64" t="s">
        <v>195</v>
      </c>
      <c r="O11" s="2" t="str">
        <f>'Definición técnica de imagenes'!A13</f>
        <v>M101</v>
      </c>
    </row>
    <row r="12" spans="1:16" s="11" customFormat="1" ht="318.75" customHeight="1" x14ac:dyDescent="0.25">
      <c r="A12" s="12" t="str">
        <f t="shared" si="3"/>
        <v>IMG03</v>
      </c>
      <c r="B12" s="62" t="s">
        <v>197</v>
      </c>
      <c r="C12" s="20" t="str">
        <f t="shared" si="0"/>
        <v>Recurso Diaporama F1</v>
      </c>
      <c r="D12" s="63" t="s">
        <v>190</v>
      </c>
      <c r="E12" s="63" t="s">
        <v>155</v>
      </c>
      <c r="F12" s="13" t="str">
        <f t="shared" ca="1" si="4"/>
        <v>CN_06_04_REC10_IMG03.png</v>
      </c>
      <c r="G12" s="13" t="str">
        <f ca="1">IF($F12&lt;&gt;"",IF($G$4="Recurso",VLOOKUP($E12,OFFSET('Definición técnica de imagenes'!$A$1,MATCH($G$5,'Definición técnica de imagenes'!$A$1:$A$104,0)-1,1,COUNTIF('Definición técnica de imagenes'!$A$3:$A$102,$G$5),5),5,FALSE),'Definición técnica de imagenes'!$F$16),"")</f>
        <v>950 x 608 px</v>
      </c>
      <c r="H12" s="13" t="str">
        <f t="shared" ca="1" si="5"/>
        <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
      </c>
      <c r="J12" s="64" t="s">
        <v>196</v>
      </c>
      <c r="K12" s="64" t="s">
        <v>198</v>
      </c>
      <c r="O12" s="2" t="str">
        <f>'Definición técnica de imagenes'!A18</f>
        <v>Diaporama F1</v>
      </c>
    </row>
    <row r="13" spans="1:16" s="11" customFormat="1" ht="246.75" customHeight="1" x14ac:dyDescent="0.25">
      <c r="A13" s="12" t="str">
        <f t="shared" si="3"/>
        <v>IMG04</v>
      </c>
      <c r="B13" s="62" t="s">
        <v>199</v>
      </c>
      <c r="C13" s="20" t="str">
        <f t="shared" si="0"/>
        <v>Recurso Diaporama F1</v>
      </c>
      <c r="D13" s="63" t="s">
        <v>190</v>
      </c>
      <c r="E13" s="63" t="s">
        <v>155</v>
      </c>
      <c r="F13" s="13" t="str">
        <f t="shared" ca="1" si="4"/>
        <v>CN_06_04_REC10_IMG04.png</v>
      </c>
      <c r="G13" s="13" t="str">
        <f ca="1">IF($F13&lt;&gt;"",IF($G$4="Recurso",VLOOKUP($E13,OFFSET('Definición técnica de imagenes'!$A$1,MATCH($G$5,'Definición técnica de imagenes'!$A$1:$A$104,0)-1,1,COUNTIF('Definición técnica de imagenes'!$A$3:$A$102,$G$5),5),5,FALSE),'Definición técnica de imagenes'!$F$16),"")</f>
        <v>950 x 608 px</v>
      </c>
      <c r="H13" s="13" t="str">
        <f t="shared" ca="1" si="5"/>
        <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
      </c>
      <c r="J13" s="64" t="s">
        <v>200</v>
      </c>
      <c r="K13" s="64" t="s">
        <v>201</v>
      </c>
      <c r="O13" s="2" t="str">
        <f>'Definición técnica de imagenes'!A19</f>
        <v>F4</v>
      </c>
    </row>
    <row r="14" spans="1:16" s="11" customFormat="1" ht="323.25" customHeight="1" x14ac:dyDescent="0.25">
      <c r="A14" s="12" t="str">
        <f t="shared" si="3"/>
        <v>IMG05</v>
      </c>
      <c r="B14" s="62" t="s">
        <v>202</v>
      </c>
      <c r="C14" s="20" t="str">
        <f t="shared" si="0"/>
        <v>Recurso Diaporama F1</v>
      </c>
      <c r="D14" s="63" t="s">
        <v>190</v>
      </c>
      <c r="E14" s="63" t="s">
        <v>155</v>
      </c>
      <c r="F14" s="13" t="str">
        <f t="shared" ca="1" si="4"/>
        <v>CN_06_04_REC10_IMG05.png</v>
      </c>
      <c r="G14" s="13" t="str">
        <f ca="1">IF($F14&lt;&gt;"",IF($G$4="Recurso",VLOOKUP($E14,OFFSET('Definición técnica de imagenes'!$A$1,MATCH($G$5,'Definición técnica de imagenes'!$A$1:$A$104,0)-1,1,COUNTIF('Definición técnica de imagenes'!$A$3:$A$102,$G$5),5),5,FALSE),'Definición técnica de imagenes'!$F$16),"")</f>
        <v>950 x 608 px</v>
      </c>
      <c r="H14" s="13" t="str">
        <f t="shared" ca="1" si="5"/>
        <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
      </c>
      <c r="J14" s="64" t="s">
        <v>203</v>
      </c>
      <c r="K14" s="64" t="s">
        <v>204</v>
      </c>
      <c r="O14" s="2" t="str">
        <f>'Definición técnica de imagenes'!A22</f>
        <v>F6</v>
      </c>
    </row>
    <row r="15" spans="1:16" s="11" customFormat="1" ht="184.5" customHeight="1" x14ac:dyDescent="0.25">
      <c r="A15" s="12" t="str">
        <f t="shared" si="3"/>
        <v>IMG06</v>
      </c>
      <c r="B15" s="62">
        <v>253147132</v>
      </c>
      <c r="C15" s="20" t="str">
        <f t="shared" si="0"/>
        <v>Recurso Diaporama F1</v>
      </c>
      <c r="D15" s="63" t="s">
        <v>190</v>
      </c>
      <c r="E15" s="63" t="s">
        <v>155</v>
      </c>
      <c r="F15" s="13" t="str">
        <f t="shared" ca="1" si="4"/>
        <v>CN_06_04_REC10_IMG06.png</v>
      </c>
      <c r="G15" s="13" t="str">
        <f ca="1">IF($F15&lt;&gt;"",IF($G$4="Recurso",VLOOKUP($E15,OFFSET('Definición técnica de imagenes'!$A$1,MATCH($G$5,'Definición técnica de imagenes'!$A$1:$A$104,0)-1,1,COUNTIF('Definición técnica de imagenes'!$A$3:$A$102,$G$5),5),5,FALSE),'Definición técnica de imagenes'!$F$16),"")</f>
        <v>950 x 608 px</v>
      </c>
      <c r="H15" s="13" t="str">
        <f t="shared" ca="1" si="5"/>
        <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
      </c>
      <c r="J15" s="66" t="s">
        <v>205</v>
      </c>
      <c r="K15" s="64" t="s">
        <v>206</v>
      </c>
      <c r="O15" s="2" t="str">
        <f>'Definición técnica de imagenes'!A24</f>
        <v>F6B</v>
      </c>
    </row>
    <row r="16" spans="1:16" s="11" customFormat="1" ht="371.25" customHeight="1" x14ac:dyDescent="0.25">
      <c r="A16" s="12" t="str">
        <f t="shared" si="3"/>
        <v>IMG07</v>
      </c>
      <c r="B16" s="62" t="s">
        <v>207</v>
      </c>
      <c r="C16" s="20" t="str">
        <f t="shared" si="0"/>
        <v>Recurso Diaporama F1</v>
      </c>
      <c r="D16" s="63" t="s">
        <v>190</v>
      </c>
      <c r="E16" s="63" t="s">
        <v>155</v>
      </c>
      <c r="F16" s="13" t="str">
        <f t="shared" ca="1" si="4"/>
        <v>CN_06_04_REC10_IMG07.png</v>
      </c>
      <c r="G16" s="13" t="str">
        <f ca="1">IF($F16&lt;&gt;"",IF($G$4="Recurso",VLOOKUP($E16,OFFSET('Definición técnica de imagenes'!$A$1,MATCH($G$5,'Definición técnica de imagenes'!$A$1:$A$104,0)-1,1,COUNTIF('Definición técnica de imagenes'!$A$3:$A$102,$G$5),5),5,FALSE),'Definición técnica de imagenes'!$F$16),"")</f>
        <v>950 x 608 px</v>
      </c>
      <c r="H16" s="13" t="str">
        <f t="shared" ca="1" si="5"/>
        <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
      </c>
      <c r="J16" s="67" t="s">
        <v>208</v>
      </c>
      <c r="K16" s="64" t="s">
        <v>209</v>
      </c>
      <c r="O16" s="2" t="str">
        <f>'Definición técnica de imagenes'!A25</f>
        <v>F7</v>
      </c>
    </row>
    <row r="17" spans="1:15" s="11" customFormat="1" ht="238.5" customHeight="1" x14ac:dyDescent="0.25">
      <c r="A17" s="12" t="str">
        <f t="shared" si="3"/>
        <v>IMG08</v>
      </c>
      <c r="B17" s="62">
        <v>160856360</v>
      </c>
      <c r="C17" s="20" t="str">
        <f t="shared" si="0"/>
        <v>Recurso Diaporama F1</v>
      </c>
      <c r="D17" s="63" t="s">
        <v>190</v>
      </c>
      <c r="E17" s="63" t="s">
        <v>155</v>
      </c>
      <c r="F17" s="13" t="str">
        <f t="shared" ca="1" si="4"/>
        <v>CN_06_04_REC10_IMG08.png</v>
      </c>
      <c r="G17" s="13" t="str">
        <f ca="1">IF($F17&lt;&gt;"",IF($G$4="Recurso",VLOOKUP($E17,OFFSET('Definición técnica de imagenes'!$A$1,MATCH($G$5,'Definición técnica de imagenes'!$A$1:$A$104,0)-1,1,COUNTIF('Definición técnica de imagenes'!$A$3:$A$102,$G$5),5),5,FALSE),'Definición técnica de imagenes'!$F$16),"")</f>
        <v>950 x 608 px</v>
      </c>
      <c r="H17" s="13" t="str">
        <f t="shared" ca="1" si="5"/>
        <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
      </c>
      <c r="J17" s="66" t="s">
        <v>210</v>
      </c>
      <c r="K17" s="64" t="s">
        <v>211</v>
      </c>
      <c r="O17" s="2" t="str">
        <f>'Definición técnica de imagenes'!A27</f>
        <v>F7B</v>
      </c>
    </row>
    <row r="18" spans="1:15" s="11" customFormat="1" ht="409.5" customHeight="1" x14ac:dyDescent="0.25">
      <c r="A18" s="12" t="str">
        <f t="shared" si="3"/>
        <v>IMG09</v>
      </c>
      <c r="B18" s="62" t="s">
        <v>212</v>
      </c>
      <c r="C18" s="20" t="str">
        <f t="shared" si="0"/>
        <v>Recurso Diaporama F1</v>
      </c>
      <c r="D18" s="63" t="s">
        <v>190</v>
      </c>
      <c r="E18" s="63" t="s">
        <v>155</v>
      </c>
      <c r="F18" s="13" t="str">
        <f t="shared" ca="1" si="4"/>
        <v>CN_06_04_REC10_IMG09.png</v>
      </c>
      <c r="G18" s="13" t="str">
        <f ca="1">IF($F18&lt;&gt;"",IF($G$4="Recurso",VLOOKUP($E18,OFFSET('Definición técnica de imagenes'!$A$1,MATCH($G$5,'Definición técnica de imagenes'!$A$1:$A$104,0)-1,1,COUNTIF('Definición técnica de imagenes'!$A$3:$A$102,$G$5),5),5,FALSE),'Definición técnica de imagenes'!$F$16),"")</f>
        <v>950 x 608 px</v>
      </c>
      <c r="H18" s="13" t="str">
        <f t="shared" ca="1" si="5"/>
        <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
      </c>
      <c r="J18" s="66" t="s">
        <v>213</v>
      </c>
      <c r="K18" s="64" t="s">
        <v>214</v>
      </c>
      <c r="O18" s="2" t="str">
        <f>'Definición técnica de imagenes'!A30</f>
        <v>F8</v>
      </c>
    </row>
    <row r="19" spans="1:15" s="11" customFormat="1" ht="14.25" x14ac:dyDescent="0.3">
      <c r="A19" s="12" t="str">
        <f t="shared" ref="A19:A50" si="6">IF(OR(B19&lt;&gt;"",J19&lt;&gt;""),CONCATENATE(LEFT(A18,3),IF(MID(A18,4,2)+1&lt;10,CONCATENATE("0",MID(A18,4,2)+1),MID(A18,4,2)+1)),"")</f>
        <v/>
      </c>
      <c r="B19" s="62"/>
      <c r="C19" s="20" t="str">
        <f t="shared" si="0"/>
        <v/>
      </c>
      <c r="D19" s="63"/>
      <c r="E19" s="63"/>
      <c r="F19" s="13" t="str">
        <f t="shared" si="4"/>
        <v/>
      </c>
      <c r="G19" s="13" t="str">
        <f ca="1">IF($F19&lt;&gt;"",IF($G$4="Recurso",VLOOKUP($E19,OFFSET('Definición técnica de imagenes'!$A$1,MATCH($G$5,'Definición técnica de imagenes'!$A$1:$A$104,0)-1,1,COUNTIF('Definición técnica de imagenes'!$A$3:$A$102,$G$5),5),5,FALSE),'Definición técnica de imagenes'!$F$16),"")</f>
        <v/>
      </c>
      <c r="H19" s="13" t="str">
        <f t="shared" ca="1" si="5"/>
        <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
      </c>
      <c r="J19" s="67"/>
      <c r="K19" s="68"/>
      <c r="O19" s="2" t="str">
        <f>'Definición técnica de imagenes'!A31</f>
        <v>F10</v>
      </c>
    </row>
    <row r="20" spans="1:15" s="11" customFormat="1" x14ac:dyDescent="0.25">
      <c r="A20" s="12" t="str">
        <f t="shared" si="6"/>
        <v/>
      </c>
      <c r="B20" s="62"/>
      <c r="C20" s="20" t="str">
        <f t="shared" si="0"/>
        <v/>
      </c>
      <c r="D20" s="63"/>
      <c r="E20" s="63"/>
      <c r="F20" s="13" t="str">
        <f t="shared" si="4"/>
        <v/>
      </c>
      <c r="G20" s="13" t="str">
        <f ca="1">IF($F20&lt;&gt;"",IF($G$4="Recurso",VLOOKUP($E20,OFFSET('Definición técnica de imagenes'!$A$1,MATCH($G$5,'Definición técnica de imagenes'!$A$1:$A$104,0)-1,1,COUNTIF('Definición técnica de imagenes'!$A$3:$A$102,$G$5),5),5,FALSE),'Definición técnica de imagenes'!$F$16),"")</f>
        <v/>
      </c>
      <c r="H20" s="13" t="str">
        <f t="shared" ca="1" si="5"/>
        <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
      </c>
      <c r="J20" s="64"/>
      <c r="K20" s="66"/>
      <c r="O20" s="2" t="str">
        <f>'Definición técnica de imagenes'!A32</f>
        <v>F10B</v>
      </c>
    </row>
    <row r="21" spans="1:15" s="11" customFormat="1" x14ac:dyDescent="0.25">
      <c r="A21" s="12" t="str">
        <f t="shared" si="6"/>
        <v/>
      </c>
      <c r="B21" s="62"/>
      <c r="C21" s="20" t="str">
        <f t="shared" si="0"/>
        <v/>
      </c>
      <c r="D21" s="63"/>
      <c r="E21" s="63"/>
      <c r="F21" s="13" t="str">
        <f t="shared" si="4"/>
        <v/>
      </c>
      <c r="G21" s="13" t="str">
        <f ca="1">IF($F21&lt;&gt;"",IF($G$4="Recurso",VLOOKUP($E21,OFFSET('Definición técnica de imagenes'!$A$1,MATCH($G$5,'Definición técnica de imagenes'!$A$1:$A$104,0)-1,1,COUNTIF('Definición técnica de imagenes'!$A$3:$A$102,$G$5),5),5,FALSE),'Definición técnica de imagenes'!$F$16),"")</f>
        <v/>
      </c>
      <c r="H21" s="13" t="str">
        <f t="shared" ca="1" si="5"/>
        <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
      </c>
      <c r="J21" s="66"/>
      <c r="K21" s="66"/>
      <c r="O21" s="2" t="str">
        <f>'Definición técnica de imagenes'!A33</f>
        <v>F11</v>
      </c>
    </row>
    <row r="22" spans="1:15" s="11" customFormat="1" x14ac:dyDescent="0.25">
      <c r="A22" s="12" t="str">
        <f t="shared" si="6"/>
        <v/>
      </c>
      <c r="B22" s="62"/>
      <c r="C22" s="20" t="str">
        <f t="shared" si="0"/>
        <v/>
      </c>
      <c r="D22" s="63"/>
      <c r="E22" s="63"/>
      <c r="F22" s="13" t="str">
        <f t="shared" si="4"/>
        <v/>
      </c>
      <c r="G22" s="13" t="str">
        <f ca="1">IF($F22&lt;&gt;"",IF($G$4="Recurso",VLOOKUP($E22,OFFSET('Definición técnica de imagenes'!$A$1,MATCH($G$5,'Definición técnica de imagenes'!$A$1:$A$104,0)-1,1,COUNTIF('Definición técnica de imagenes'!$A$3:$A$102,$G$5),5),5,FALSE),'Definición técnica de imagenes'!$F$16),"")</f>
        <v/>
      </c>
      <c r="H22" s="13" t="str">
        <f t="shared" ca="1" si="5"/>
        <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
      </c>
      <c r="J22" s="63"/>
      <c r="K22" s="69"/>
      <c r="O22" s="2" t="str">
        <f>'Definición técnica de imagenes'!A34</f>
        <v>F12</v>
      </c>
    </row>
    <row r="23" spans="1:15" s="11" customFormat="1" x14ac:dyDescent="0.25">
      <c r="A23" s="12" t="str">
        <f t="shared" si="6"/>
        <v/>
      </c>
      <c r="B23" s="62"/>
      <c r="C23" s="20" t="str">
        <f t="shared" si="0"/>
        <v/>
      </c>
      <c r="D23" s="63"/>
      <c r="E23" s="63"/>
      <c r="F23" s="13" t="str">
        <f t="shared" si="4"/>
        <v/>
      </c>
      <c r="G23" s="13" t="str">
        <f ca="1">IF($F23&lt;&gt;"",IF($G$4="Recurso",VLOOKUP($E23,OFFSET('Definición técnica de imagenes'!$A$1,MATCH($G$5,'Definición técnica de imagenes'!$A$1:$A$104,0)-1,1,COUNTIF('Definición técnica de imagenes'!$A$3:$A$102,$G$5),5),5,FALSE),'Definición técnica de imagenes'!$F$16),"")</f>
        <v/>
      </c>
      <c r="H23" s="13" t="str">
        <f t="shared" ca="1" si="5"/>
        <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
      </c>
      <c r="J23" s="64"/>
      <c r="K23" s="64"/>
      <c r="O23" s="2" t="str">
        <f>'Definición técnica de imagenes'!A35</f>
        <v>F13</v>
      </c>
    </row>
    <row r="24" spans="1:15" s="11" customFormat="1" x14ac:dyDescent="0.25">
      <c r="A24" s="12" t="str">
        <f t="shared" si="6"/>
        <v/>
      </c>
      <c r="B24" s="62"/>
      <c r="C24" s="20" t="str">
        <f t="shared" si="0"/>
        <v/>
      </c>
      <c r="D24" s="63"/>
      <c r="E24" s="63"/>
      <c r="F24" s="13" t="str">
        <f t="shared" si="4"/>
        <v/>
      </c>
      <c r="G24" s="13" t="str">
        <f ca="1">IF($F24&lt;&gt;"",IF($G$4="Recurso",VLOOKUP($E24,OFFSET('Definición técnica de imagenes'!$A$1,MATCH($G$5,'Definición técnica de imagenes'!$A$1:$A$104,0)-1,1,COUNTIF('Definición técnica de imagenes'!$A$3:$A$102,$G$5),5),5,FALSE),'Definición técnica de imagenes'!$F$16),"")</f>
        <v/>
      </c>
      <c r="H24" s="13" t="str">
        <f t="shared" ca="1" si="5"/>
        <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
      </c>
      <c r="J24" s="63"/>
      <c r="K24" s="65"/>
      <c r="O24" s="2" t="str">
        <f>'Definición técnica de imagenes'!A37</f>
        <v>F13B</v>
      </c>
    </row>
    <row r="25" spans="1:15" s="11" customFormat="1" x14ac:dyDescent="0.25">
      <c r="A25" s="12" t="str">
        <f t="shared" si="6"/>
        <v/>
      </c>
      <c r="B25" s="62"/>
      <c r="C25" s="20" t="str">
        <f t="shared" si="0"/>
        <v/>
      </c>
      <c r="D25" s="63"/>
      <c r="E25" s="63"/>
      <c r="F25" s="13" t="str">
        <f t="shared" si="4"/>
        <v/>
      </c>
      <c r="G25" s="13" t="str">
        <f ca="1">IF($F25&lt;&gt;"",IF($G$4="Recurso",VLOOKUP($E25,OFFSET('Definición técnica de imagenes'!$A$1,MATCH($G$5,'Definición técnica de imagenes'!$A$1:$A$104,0)-1,1,COUNTIF('Definición técnica de imagenes'!$A$3:$A$102,$G$5),5),5,FALSE),'Definición técnica de imagenes'!$F$16),"")</f>
        <v/>
      </c>
      <c r="H25" s="13" t="str">
        <f t="shared" ca="1" si="5"/>
        <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
      </c>
      <c r="J25" s="63"/>
      <c r="K25" s="64"/>
    </row>
    <row r="26" spans="1:15" s="11" customFormat="1" x14ac:dyDescent="0.25">
      <c r="A26" s="12" t="str">
        <f t="shared" si="6"/>
        <v/>
      </c>
      <c r="B26" s="62"/>
      <c r="C26" s="20" t="str">
        <f t="shared" si="0"/>
        <v/>
      </c>
      <c r="D26" s="63"/>
      <c r="E26" s="63"/>
      <c r="F26" s="13" t="str">
        <f t="shared" si="4"/>
        <v/>
      </c>
      <c r="G26" s="13" t="str">
        <f ca="1">IF($F26&lt;&gt;"",IF($G$4="Recurso",VLOOKUP($E26,OFFSET('Definición técnica de imagenes'!$A$1,MATCH($G$5,'Definición técnica de imagenes'!$A$1:$A$104,0)-1,1,COUNTIF('Definición técnica de imagenes'!$A$3:$A$102,$G$5),5),5,FALSE),'Definición técnica de imagenes'!$F$16),"")</f>
        <v/>
      </c>
      <c r="H26" s="13" t="str">
        <f t="shared" ca="1" si="5"/>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x14ac:dyDescent="0.25">
      <c r="A27" s="12" t="str">
        <f t="shared" si="6"/>
        <v/>
      </c>
      <c r="B27" s="62"/>
      <c r="C27" s="20" t="str">
        <f t="shared" si="0"/>
        <v/>
      </c>
      <c r="D27" s="63"/>
      <c r="E27" s="63"/>
      <c r="F27" s="13" t="str">
        <f t="shared" si="4"/>
        <v/>
      </c>
      <c r="G27" s="13" t="str">
        <f ca="1">IF($F27&lt;&gt;"",IF($G$4="Recurso",VLOOKUP($E27,OFFSET('Definición técnica de imagenes'!$A$1,MATCH($G$5,'Definición técnica de imagenes'!$A$1:$A$104,0)-1,1,COUNTIF('Definición técnica de imagenes'!$A$3:$A$102,$G$5),5),5,FALSE),'Definición técnica de imagenes'!$F$16),"")</f>
        <v/>
      </c>
      <c r="H27" s="13" t="str">
        <f t="shared" ca="1" si="5"/>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x14ac:dyDescent="0.25">
      <c r="A28" s="12" t="str">
        <f t="shared" si="6"/>
        <v/>
      </c>
      <c r="B28" s="62"/>
      <c r="C28" s="20" t="str">
        <f t="shared" si="0"/>
        <v/>
      </c>
      <c r="D28" s="63"/>
      <c r="E28" s="63"/>
      <c r="F28" s="13" t="str">
        <f t="shared" si="4"/>
        <v/>
      </c>
      <c r="G28" s="13" t="str">
        <f ca="1">IF($F28&lt;&gt;"",IF($G$4="Recurso",VLOOKUP($E28,OFFSET('Definición técnica de imagenes'!$A$1,MATCH($G$5,'Definición técnica de imagenes'!$A$1:$A$104,0)-1,1,COUNTIF('Definición técnica de imagenes'!$A$3:$A$102,$G$5),5),5,FALSE),'Definición técnica de imagenes'!$F$16),"")</f>
        <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6"/>
        <v/>
      </c>
      <c r="B29" s="62"/>
      <c r="C29" s="20" t="str">
        <f t="shared" si="0"/>
        <v/>
      </c>
      <c r="D29" s="63"/>
      <c r="E29" s="63"/>
      <c r="F29" s="13" t="str">
        <f t="shared" si="4"/>
        <v/>
      </c>
      <c r="G29" s="13" t="str">
        <f ca="1">IF($F29&lt;&gt;"",IF($G$4="Recurso",VLOOKUP($E29,OFFSET('Definición técnica de imagenes'!$A$1,MATCH($G$5,'Definición técnica de imagenes'!$A$1:$A$104,0)-1,1,COUNTIF('Definición técnica de imagenes'!$A$3:$A$102,$G$5),5),5,FALSE),'Definición técnica de imagenes'!$F$16),"")</f>
        <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6"/>
        <v/>
      </c>
      <c r="B30" s="62"/>
      <c r="C30" s="20" t="str">
        <f t="shared" si="0"/>
        <v/>
      </c>
      <c r="D30" s="63"/>
      <c r="E30" s="63"/>
      <c r="F30" s="13" t="str">
        <f t="shared" si="4"/>
        <v/>
      </c>
      <c r="G30" s="13" t="str">
        <f ca="1">IF($F30&lt;&gt;"",IF($G$4="Recurso",VLOOKUP($E30,OFFSET('Definición técnica de imagenes'!$A$1,MATCH($G$5,'Definición técnica de imagenes'!$A$1:$A$104,0)-1,1,COUNTIF('Definición técnica de imagenes'!$A$3:$A$102,$G$5),5),5,FALSE),'Definición técnica de imagenes'!$F$16),"")</f>
        <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70"/>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diego m.</cp:lastModifiedBy>
  <dcterms:created xsi:type="dcterms:W3CDTF">2014-07-01T23:43:25Z</dcterms:created>
  <dcterms:modified xsi:type="dcterms:W3CDTF">2015-10-28T23:17:31Z</dcterms:modified>
</cp:coreProperties>
</file>